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15195" windowHeight="9675"/>
  </bookViews>
  <sheets>
    <sheet name="на подпись" sheetId="10" r:id="rId1"/>
  </sheets>
  <definedNames>
    <definedName name="_xlnm.Print_Titles" localSheetId="0">'на подпись'!$11:$12</definedName>
  </definedNames>
  <calcPr calcId="124519"/>
</workbook>
</file>

<file path=xl/calcChain.xml><?xml version="1.0" encoding="utf-8"?>
<calcChain xmlns="http://schemas.openxmlformats.org/spreadsheetml/2006/main">
  <c r="C88" i="10"/>
  <c r="E65"/>
  <c r="D65"/>
  <c r="F65" s="1"/>
  <c r="F67"/>
  <c r="F34"/>
  <c r="G43"/>
  <c r="G25"/>
  <c r="G26"/>
  <c r="G27"/>
  <c r="G30"/>
  <c r="G31"/>
  <c r="G32"/>
  <c r="F30"/>
  <c r="F31"/>
  <c r="F32"/>
  <c r="C100"/>
  <c r="F45"/>
  <c r="D41"/>
  <c r="C41"/>
  <c r="E41"/>
  <c r="F44"/>
  <c r="F43"/>
  <c r="F62"/>
  <c r="C29"/>
  <c r="C28" s="1"/>
  <c r="D29"/>
  <c r="D28" s="1"/>
  <c r="E29"/>
  <c r="G29" s="1"/>
  <c r="G17"/>
  <c r="G19"/>
  <c r="G21"/>
  <c r="G22"/>
  <c r="G23"/>
  <c r="G24"/>
  <c r="F17"/>
  <c r="F19"/>
  <c r="F21"/>
  <c r="F22"/>
  <c r="F23"/>
  <c r="F24"/>
  <c r="F25"/>
  <c r="F26"/>
  <c r="F27"/>
  <c r="C20"/>
  <c r="D20"/>
  <c r="C18"/>
  <c r="D18"/>
  <c r="C16"/>
  <c r="C15" s="1"/>
  <c r="D16"/>
  <c r="E20"/>
  <c r="E18"/>
  <c r="F18" s="1"/>
  <c r="E16"/>
  <c r="G16" s="1"/>
  <c r="C81"/>
  <c r="C51"/>
  <c r="E81"/>
  <c r="G81" s="1"/>
  <c r="D81"/>
  <c r="F83"/>
  <c r="G83"/>
  <c r="F71"/>
  <c r="F56"/>
  <c r="G56"/>
  <c r="D86"/>
  <c r="C60"/>
  <c r="D60"/>
  <c r="G59"/>
  <c r="G52"/>
  <c r="F52"/>
  <c r="E51"/>
  <c r="D51"/>
  <c r="G53"/>
  <c r="G55"/>
  <c r="G57"/>
  <c r="G69"/>
  <c r="G70"/>
  <c r="G72"/>
  <c r="G73"/>
  <c r="G75"/>
  <c r="G76"/>
  <c r="G78"/>
  <c r="G79"/>
  <c r="G80"/>
  <c r="G82"/>
  <c r="G85"/>
  <c r="G89"/>
  <c r="G90"/>
  <c r="F69"/>
  <c r="F70"/>
  <c r="F72"/>
  <c r="F73"/>
  <c r="F75"/>
  <c r="F76"/>
  <c r="F79"/>
  <c r="F80"/>
  <c r="F82"/>
  <c r="F85"/>
  <c r="F87"/>
  <c r="F89"/>
  <c r="F90"/>
  <c r="F59"/>
  <c r="F61"/>
  <c r="F63"/>
  <c r="F64"/>
  <c r="F66"/>
  <c r="F53"/>
  <c r="F55"/>
  <c r="D88"/>
  <c r="E88"/>
  <c r="F86"/>
  <c r="D84"/>
  <c r="E84"/>
  <c r="F84" s="1"/>
  <c r="D77"/>
  <c r="E77"/>
  <c r="D68"/>
  <c r="E68"/>
  <c r="D74"/>
  <c r="E74"/>
  <c r="E60"/>
  <c r="F60" s="1"/>
  <c r="D58"/>
  <c r="E58"/>
  <c r="C84"/>
  <c r="C77"/>
  <c r="C74"/>
  <c r="G74" s="1"/>
  <c r="C68"/>
  <c r="C65"/>
  <c r="G42"/>
  <c r="G46"/>
  <c r="G47"/>
  <c r="G48"/>
  <c r="F42"/>
  <c r="F46"/>
  <c r="F47"/>
  <c r="F48"/>
  <c r="G40"/>
  <c r="G33"/>
  <c r="G34"/>
  <c r="G35"/>
  <c r="G36"/>
  <c r="G37"/>
  <c r="G38"/>
  <c r="G39"/>
  <c r="F33"/>
  <c r="F35"/>
  <c r="F36"/>
  <c r="F37"/>
  <c r="F38"/>
  <c r="F39"/>
  <c r="F57"/>
  <c r="C58"/>
  <c r="F41"/>
  <c r="F29"/>
  <c r="G68" l="1"/>
  <c r="F58"/>
  <c r="F88"/>
  <c r="C14"/>
  <c r="G14" s="1"/>
  <c r="G41"/>
  <c r="G88"/>
  <c r="G84"/>
  <c r="F81"/>
  <c r="G77"/>
  <c r="F77"/>
  <c r="F68"/>
  <c r="F74"/>
  <c r="E15"/>
  <c r="G15" s="1"/>
  <c r="D91"/>
  <c r="C91"/>
  <c r="F51"/>
  <c r="E28"/>
  <c r="G28" s="1"/>
  <c r="G20"/>
  <c r="F20"/>
  <c r="D15"/>
  <c r="D14" s="1"/>
  <c r="D49" s="1"/>
  <c r="E14"/>
  <c r="E49" s="1"/>
  <c r="C49"/>
  <c r="C92" s="1"/>
  <c r="G18"/>
  <c r="F16"/>
  <c r="G51"/>
  <c r="E91"/>
  <c r="G58"/>
  <c r="D92" l="1"/>
  <c r="F28"/>
  <c r="F15"/>
  <c r="F14"/>
  <c r="F49"/>
  <c r="G49"/>
  <c r="E92"/>
  <c r="G91"/>
  <c r="F91"/>
  <c r="F92" l="1"/>
  <c r="G92"/>
</calcChain>
</file>

<file path=xl/sharedStrings.xml><?xml version="1.0" encoding="utf-8"?>
<sst xmlns="http://schemas.openxmlformats.org/spreadsheetml/2006/main" count="170" uniqueCount="164">
  <si>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</si>
  <si>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</si>
  <si>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</si>
  <si>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</si>
  <si>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</si>
  <si>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</si>
  <si>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</si>
  <si>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</si>
  <si>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</si>
  <si>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</si>
  <si>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</si>
  <si>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</si>
  <si>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</si>
  <si>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</si>
  <si>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</si>
  <si>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</si>
  <si>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</si>
  <si>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</si>
  <si>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</si>
  <si>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</si>
  <si>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</si>
  <si>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</si>
  <si>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</si>
  <si>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</si>
  <si>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</si>
  <si>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</si>
  <si>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</si>
  <si>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</si>
  <si>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</si>
  <si>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</si>
  <si>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</si>
  <si>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</si>
  <si>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</si>
  <si>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</si>
  <si>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</si>
  <si>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</si>
  <si>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</si>
  <si>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</si>
  <si>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</si>
  <si>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</si>
  <si>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</si>
  <si>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</si>
  <si>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</si>
  <si>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</si>
  <si>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</si>
  <si>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</si>
  <si>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</si>
  <si>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</si>
  <si>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</si>
  <si>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</si>
  <si>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</si>
  <si>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</si>
  <si>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</si>
  <si>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</si>
  <si>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</si>
  <si>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</si>
  <si>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</si>
  <si>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</si>
  <si>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</si>
  <si>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</si>
  <si>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</si>
  <si>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</si>
  <si>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</si>
  <si>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</si>
  <si>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</si>
  <si>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</si>
  <si>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</si>
  <si>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</si>
  <si>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</si>
  <si>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</si>
  <si>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</si>
  <si>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</si>
  <si>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</si>
  <si>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</si>
  <si>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</si>
  <si>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</si>
  <si>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</si>
  <si>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</si>
  <si>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</si>
  <si>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</si>
  <si>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</si>
  <si>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</si>
  <si>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</si>
  <si>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</si>
  <si>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</si>
  <si>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</si>
  <si>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</si>
  <si>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</si>
  <si>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</si>
  <si>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</si>
  <si>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</si>
  <si>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</si>
  <si>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</si>
  <si>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</si>
  <si>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</si>
  <si>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</si>
  <si>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</si>
  <si>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</si>
  <si>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</si>
  <si>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</si>
  <si>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</si>
  <si>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</si>
  <si>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</si>
  <si>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</si>
  <si>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</si>
  <si>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</si>
  <si>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</si>
  <si>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</si>
  <si>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</si>
  <si>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</si>
  <si>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</si>
  <si>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</si>
  <si>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</si>
  <si>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</si>
  <si>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</si>
  <si>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</si>
  <si>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</si>
  <si>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>Бюджетные назначения на 2019 год</t>
  </si>
  <si>
    <t>% исполнения 2019 года к 2018 году</t>
  </si>
  <si>
    <t xml:space="preserve">Источники финансирования дефицита бюджета 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</si>
  <si>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</si>
  <si>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</si>
  <si>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</si>
  <si>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</si>
  <si>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 xml:space="preserve">Глава Турковского муниципального района                                                                                                           А.В.Никитин 
</t>
  </si>
  <si>
    <t>Среднесписочная численность работников за 9 месяцев 2019 года, человек</t>
  </si>
  <si>
    <t>Кассовые расходы на заработную плату и начисления на нее за 9 месяцев 2019 года (тыс.руб)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</si>
  <si>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</si>
  <si>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</si>
  <si>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</si>
  <si>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</si>
  <si>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</si>
  <si>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</si>
  <si>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1 05 02000 00 0000 110</t>
  </si>
  <si>
    <t>1 05 03000 00 0000 110</t>
  </si>
  <si>
    <t>1 05 04000 02 0000 110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</si>
  <si>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</si>
  <si>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</si>
  <si>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</si>
  <si>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</si>
  <si>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</si>
  <si>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</si>
  <si>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</si>
  <si>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</si>
  <si>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</si>
  <si>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</si>
  <si>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</si>
  <si>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</si>
  <si>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</si>
  <si>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2 19 00000 00 0000 000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</si>
  <si>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</si>
  <si>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</si>
  <si>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автономных учреждений)</t>
  </si>
  <si>
    <t>0406</t>
  </si>
  <si>
    <t>Водное хозяйство</t>
  </si>
  <si>
    <t>Работники муниципальных учреждений</t>
  </si>
  <si>
    <t>Сведения о численности муниципальных служащих, работников подведомственных муниципальных учреждений и затратах на их денежное содержание (приложение 1) и исполнении бюджета Турковского муниципального района (приложение 2) за 2019 год. (Постановление Главы администрации Турковского муниципального района от 11.08.2008г.№417)</t>
  </si>
  <si>
    <t>Сведения об исполнении бюджета Турковского муниципального  района Саратовской области 
за  2019 год</t>
  </si>
  <si>
    <t>Кассовое исполнение
 за  2018 год</t>
  </si>
  <si>
    <t>Кассовое исполнение
 за  2019 год</t>
  </si>
  <si>
    <t>0502</t>
  </si>
  <si>
    <t>Коммунальное хозяйство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</si>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</sst>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0" fillId="2" borderId="0" xfId="0" applyFill="1" applyAlignment="1"/>
    <xf numFmtId="0" fontId="0" fillId="2" borderId="0" xfId="0" applyFill="1"/>
    <xf numFmtId="164" fontId="2" fillId="2" borderId="1" xfId="0" applyNumberFormat="1" applyFont="1" applyFill="1" applyBorder="1" applyAlignment="1"/>
    <xf numFmtId="164" fontId="0" fillId="2" borderId="1" xfId="0" applyNumberFormat="1" applyFill="1" applyBorder="1" applyAlignment="1"/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vertical="justify" wrapText="1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left" vertical="justify" wrapText="1" indent="3"/>
    </xf>
    <xf numFmtId="0" fontId="2" fillId="2" borderId="1" xfId="0" applyFont="1" applyFill="1" applyBorder="1" applyAlignment="1">
      <alignment horizontal="left" vertical="top" wrapText="1" indent="3" readingOrder="1"/>
    </xf>
    <xf numFmtId="0" fontId="2" fillId="2" borderId="1" xfId="0" applyFont="1" applyFill="1" applyBorder="1" applyAlignment="1">
      <alignment horizontal="left" vertical="top" wrapText="1" indent="3"/>
    </xf>
    <xf numFmtId="0" fontId="1" fillId="0" borderId="1" xfId="0" applyFont="1" applyBorder="1"/>
    <xf numFmtId="0" fontId="1" fillId="2" borderId="1" xfId="0" applyFont="1" applyFill="1" applyBorder="1" applyAlignment="1">
      <alignment vertical="top" wrapText="1"/>
    </xf>
    <xf numFmtId="164" fontId="1" fillId="0" borderId="1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/>
    <xf numFmtId="0" fontId="2" fillId="0" borderId="1" xfId="0" applyFont="1" applyBorder="1"/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horizontal="left" wrapText="1" indent="3" readingOrder="1"/>
    </xf>
    <xf numFmtId="0" fontId="2" fillId="2" borderId="1" xfId="0" applyFont="1" applyFill="1" applyBorder="1" applyAlignment="1">
      <alignment horizontal="left" wrapText="1" indent="3"/>
    </xf>
    <xf numFmtId="165" fontId="0" fillId="2" borderId="1" xfId="0" applyNumberFormat="1" applyFill="1" applyBorder="1" applyAlignment="1">
      <alignment horizontal="left" wrapText="1" indent="3" readingOrder="1"/>
    </xf>
    <xf numFmtId="165" fontId="1" fillId="2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164" fontId="0" fillId="0" borderId="1" xfId="0" applyNumberFormat="1" applyFont="1" applyFill="1" applyBorder="1"/>
    <xf numFmtId="0" fontId="0" fillId="0" borderId="0" xfId="0" applyFont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 indent="3"/>
    </xf>
    <xf numFmtId="49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vertical="top" wrapText="1"/>
    </xf>
    <xf numFmtId="164" fontId="0" fillId="2" borderId="1" xfId="0" applyNumberFormat="1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justify" wrapText="1" indent="3"/>
    </xf>
    <xf numFmtId="0" fontId="1" fillId="2" borderId="1" xfId="0" applyFont="1" applyFill="1" applyBorder="1" applyAlignment="1">
      <alignment horizontal="left" vertical="justify" wrapText="1" indent="3"/>
    </xf>
    <xf numFmtId="0" fontId="1" fillId="2" borderId="1" xfId="0" applyFont="1" applyFill="1" applyBorder="1" applyAlignment="1">
      <alignment horizontal="left" vertical="top" wrapText="1" indent="3" readingOrder="1"/>
    </xf>
    <xf numFmtId="0" fontId="0" fillId="2" borderId="1" xfId="0" applyFont="1" applyFill="1" applyBorder="1" applyAlignment="1">
      <alignment horizontal="left" vertical="top" wrapText="1" indent="3" readingOrder="1"/>
    </xf>
    <xf numFmtId="0" fontId="1" fillId="2" borderId="1" xfId="0" applyFont="1" applyFill="1" applyBorder="1" applyAlignment="1">
      <alignment horizontal="left" vertical="top" wrapText="1" indent="3"/>
    </xf>
    <xf numFmtId="0" fontId="0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wrapText="1" indent="3"/>
    </xf>
    <xf numFmtId="164" fontId="0" fillId="0" borderId="1" xfId="0" applyNumberForma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topLeftCell="A74" zoomScale="110" zoomScaleNormal="110" workbookViewId="0">
      <selection activeCell="C100" sqref="C100"/>
    </sheetView>
  </sheetViews>
  <sheetFormatPr defaultRowHeight="11.25"/>
  <cols>
    <col min="1" max="1" width="22.33203125" customWidth="1"/>
    <col min="2" max="2" width="48.6640625" style="5" customWidth="1"/>
    <col min="3" max="3" width="17.6640625" style="5" customWidth="1"/>
    <col min="4" max="4" width="16.6640625" style="5" customWidth="1"/>
    <col min="5" max="5" width="16" style="5" customWidth="1"/>
    <col min="6" max="7" width="14.83203125" style="6" customWidth="1"/>
    <col min="8" max="8" width="8.5" style="1" customWidth="1"/>
    <col min="9" max="9" width="7.5" style="1" customWidth="1"/>
    <col min="10" max="10" width="11.6640625" style="1" bestFit="1" customWidth="1"/>
    <col min="11" max="11" width="9.33203125" style="1"/>
  </cols>
  <sheetData>
    <row r="1" spans="1:11" s="1" customFormat="1" ht="66.75" customHeight="1">
      <c r="A1" s="70" t="s">
        <v>156</v>
      </c>
      <c r="B1" s="70"/>
      <c r="C1" s="70"/>
      <c r="D1" s="70"/>
      <c r="E1" s="70"/>
      <c r="F1" s="70"/>
      <c r="G1" s="70"/>
    </row>
    <row r="2" spans="1:11" s="1" customFormat="1" ht="18" customHeight="1">
      <c r="A2" s="59" t="s">
        <v>122</v>
      </c>
      <c r="B2" s="59"/>
      <c r="C2" s="59"/>
      <c r="D2" s="59"/>
      <c r="E2" s="59"/>
      <c r="F2" s="59"/>
      <c r="G2" s="59"/>
    </row>
    <row r="3" spans="1:11" s="1" customFormat="1" ht="45" customHeight="1">
      <c r="A3" s="71" t="s">
        <v>120</v>
      </c>
      <c r="B3" s="72"/>
      <c r="C3" s="71" t="s">
        <v>125</v>
      </c>
      <c r="D3" s="73"/>
      <c r="E3" s="72"/>
      <c r="F3" s="71" t="s">
        <v>126</v>
      </c>
      <c r="G3" s="72"/>
    </row>
    <row r="4" spans="1:11" s="1" customFormat="1" ht="36" customHeight="1">
      <c r="A4" s="71" t="s">
        <v>121</v>
      </c>
      <c r="B4" s="72"/>
      <c r="C4" s="62">
        <v>48</v>
      </c>
      <c r="D4" s="63"/>
      <c r="E4" s="64"/>
      <c r="F4" s="62">
        <v>16488.7</v>
      </c>
      <c r="G4" s="64"/>
    </row>
    <row r="5" spans="1:11" s="1" customFormat="1" ht="37.5" customHeight="1">
      <c r="A5" s="71" t="s">
        <v>155</v>
      </c>
      <c r="B5" s="64"/>
      <c r="C5" s="62">
        <v>562</v>
      </c>
      <c r="D5" s="63"/>
      <c r="E5" s="64"/>
      <c r="F5" s="62">
        <v>168115</v>
      </c>
      <c r="G5" s="64"/>
    </row>
    <row r="6" spans="1:11" s="1" customFormat="1" ht="20.25" customHeight="1">
      <c r="A6" s="58"/>
      <c r="B6" s="58"/>
      <c r="C6" s="58"/>
      <c r="D6" s="58"/>
      <c r="E6" s="58"/>
      <c r="F6" s="65" t="s">
        <v>123</v>
      </c>
      <c r="G6" s="65"/>
    </row>
    <row r="7" spans="1:11" s="1" customFormat="1" ht="4.5" customHeight="1">
      <c r="A7" s="68" t="s">
        <v>157</v>
      </c>
      <c r="B7" s="68"/>
      <c r="C7" s="68"/>
      <c r="D7" s="68"/>
      <c r="E7" s="68"/>
      <c r="F7" s="68"/>
      <c r="G7" s="68"/>
    </row>
    <row r="8" spans="1:11" s="1" customFormat="1" ht="0.75" customHeight="1">
      <c r="A8" s="68"/>
      <c r="B8" s="68"/>
      <c r="C8" s="68"/>
      <c r="D8" s="68"/>
      <c r="E8" s="68"/>
      <c r="F8" s="68"/>
      <c r="G8" s="68"/>
    </row>
    <row r="9" spans="1:11" ht="46.5" customHeight="1">
      <c r="A9" s="68"/>
      <c r="B9" s="68"/>
      <c r="C9" s="68"/>
      <c r="D9" s="68"/>
      <c r="E9" s="68"/>
      <c r="F9" s="68"/>
      <c r="G9" s="68"/>
    </row>
    <row r="10" spans="1:11" s="1" customFormat="1">
      <c r="A10" s="69"/>
      <c r="B10" s="69"/>
      <c r="C10" s="69"/>
      <c r="D10" s="69"/>
      <c r="E10" s="69"/>
      <c r="F10" s="69"/>
      <c r="G10" s="69"/>
    </row>
    <row r="11" spans="1:11" s="2" customFormat="1" ht="63" customHeight="1">
      <c r="A11" s="13" t="s">
        <v>46</v>
      </c>
      <c r="B11" s="14" t="s">
        <v>6</v>
      </c>
      <c r="C11" s="57" t="s">
        <v>158</v>
      </c>
      <c r="D11" s="45" t="s">
        <v>117</v>
      </c>
      <c r="E11" s="57" t="s">
        <v>159</v>
      </c>
      <c r="F11" s="14" t="s">
        <v>3</v>
      </c>
      <c r="G11" s="45" t="s">
        <v>118</v>
      </c>
      <c r="H11" s="1"/>
      <c r="I11" s="1"/>
      <c r="J11" s="1"/>
      <c r="K11" s="1"/>
    </row>
    <row r="12" spans="1:11" s="2" customFormat="1" ht="12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"/>
      <c r="I12" s="1"/>
      <c r="J12" s="1"/>
      <c r="K12" s="1"/>
    </row>
    <row r="13" spans="1:11" s="2" customFormat="1" ht="12" customHeight="1">
      <c r="A13" s="13"/>
      <c r="B13" s="66" t="s">
        <v>4</v>
      </c>
      <c r="C13" s="66"/>
      <c r="D13" s="67"/>
      <c r="E13" s="67"/>
      <c r="F13" s="67"/>
      <c r="G13" s="15"/>
      <c r="H13" s="1"/>
      <c r="I13" s="1"/>
      <c r="J13" s="1"/>
      <c r="K13" s="1"/>
    </row>
    <row r="14" spans="1:11">
      <c r="A14" s="16" t="s">
        <v>127</v>
      </c>
      <c r="B14" s="17" t="s">
        <v>25</v>
      </c>
      <c r="C14" s="9">
        <f>C15+C28</f>
        <v>41981.5</v>
      </c>
      <c r="D14" s="9">
        <f>D15+D28</f>
        <v>61450.000000000007</v>
      </c>
      <c r="E14" s="9">
        <f>E15+E28</f>
        <v>65160.1</v>
      </c>
      <c r="F14" s="18">
        <f>E14/D14*100</f>
        <v>106.03759153783562</v>
      </c>
      <c r="G14" s="18">
        <f>E14/C14*100</f>
        <v>155.21146219167969</v>
      </c>
    </row>
    <row r="15" spans="1:11">
      <c r="A15" s="16"/>
      <c r="B15" s="17" t="s">
        <v>128</v>
      </c>
      <c r="C15" s="9">
        <f xml:space="preserve"> C16+C18+C20+C24</f>
        <v>33626</v>
      </c>
      <c r="D15" s="9">
        <f xml:space="preserve"> D16+D18+D20+D24</f>
        <v>36115.700000000004</v>
      </c>
      <c r="E15" s="9">
        <f xml:space="preserve"> E16+E18+E20+E24</f>
        <v>39742</v>
      </c>
      <c r="F15" s="18">
        <f t="shared" ref="F15:F28" si="0">E15/D15*100</f>
        <v>110.04078558632393</v>
      </c>
      <c r="G15" s="18">
        <f t="shared" ref="G15:G32" si="1">E15/C15*100</f>
        <v>118.1883066674597</v>
      </c>
    </row>
    <row r="16" spans="1:11">
      <c r="A16" s="16" t="s">
        <v>30</v>
      </c>
      <c r="B16" s="50" t="s">
        <v>8</v>
      </c>
      <c r="C16" s="9">
        <f>C17</f>
        <v>18520.900000000001</v>
      </c>
      <c r="D16" s="9">
        <f>D17</f>
        <v>18095.599999999999</v>
      </c>
      <c r="E16" s="9">
        <f>E17</f>
        <v>19948.2</v>
      </c>
      <c r="F16" s="18">
        <f t="shared" si="0"/>
        <v>110.23784787462148</v>
      </c>
      <c r="G16" s="18">
        <f t="shared" si="1"/>
        <v>107.70642895323661</v>
      </c>
    </row>
    <row r="17" spans="1:11">
      <c r="A17" s="16" t="s">
        <v>129</v>
      </c>
      <c r="B17" s="49" t="s">
        <v>130</v>
      </c>
      <c r="C17" s="19">
        <v>18520.900000000001</v>
      </c>
      <c r="D17" s="8">
        <v>18095.599999999999</v>
      </c>
      <c r="E17" s="7">
        <v>19948.2</v>
      </c>
      <c r="F17" s="18">
        <f t="shared" si="0"/>
        <v>110.23784787462148</v>
      </c>
      <c r="G17" s="18">
        <f t="shared" si="1"/>
        <v>107.70642895323661</v>
      </c>
    </row>
    <row r="18" spans="1:11" ht="38.25" customHeight="1">
      <c r="A18" s="16" t="s">
        <v>31</v>
      </c>
      <c r="B18" s="51" t="s">
        <v>9</v>
      </c>
      <c r="C18" s="9">
        <f>C19</f>
        <v>10253.4</v>
      </c>
      <c r="D18" s="9">
        <f>D19</f>
        <v>9904.7000000000007</v>
      </c>
      <c r="E18" s="9">
        <f>E19</f>
        <v>11569.1</v>
      </c>
      <c r="F18" s="18">
        <f t="shared" si="0"/>
        <v>116.80414348743527</v>
      </c>
      <c r="G18" s="18">
        <f t="shared" si="1"/>
        <v>112.83184114537616</v>
      </c>
    </row>
    <row r="19" spans="1:11" ht="38.25" customHeight="1">
      <c r="A19" s="16" t="s">
        <v>131</v>
      </c>
      <c r="B19" s="52" t="s">
        <v>132</v>
      </c>
      <c r="C19" s="29">
        <v>10253.4</v>
      </c>
      <c r="D19" s="8">
        <v>9904.7000000000007</v>
      </c>
      <c r="E19" s="7">
        <v>11569.1</v>
      </c>
      <c r="F19" s="18">
        <f t="shared" si="0"/>
        <v>116.80414348743527</v>
      </c>
      <c r="G19" s="18">
        <f t="shared" si="1"/>
        <v>112.83184114537616</v>
      </c>
    </row>
    <row r="20" spans="1:11">
      <c r="A20" s="16" t="s">
        <v>32</v>
      </c>
      <c r="B20" s="53" t="s">
        <v>10</v>
      </c>
      <c r="C20" s="9">
        <f>C21+C22+C23</f>
        <v>4157.2</v>
      </c>
      <c r="D20" s="9">
        <f>D21+D22+D23</f>
        <v>7393.5000000000009</v>
      </c>
      <c r="E20" s="9">
        <f>E21+E22+E23</f>
        <v>7498.7</v>
      </c>
      <c r="F20" s="18">
        <f t="shared" si="0"/>
        <v>101.42287144113071</v>
      </c>
      <c r="G20" s="18">
        <f t="shared" si="1"/>
        <v>180.37862022515154</v>
      </c>
    </row>
    <row r="21" spans="1:11" ht="22.5">
      <c r="A21" s="16" t="s">
        <v>133</v>
      </c>
      <c r="B21" s="54" t="s">
        <v>136</v>
      </c>
      <c r="C21" s="21">
        <v>1563.7</v>
      </c>
      <c r="D21" s="8">
        <v>1994.4</v>
      </c>
      <c r="E21" s="7">
        <v>1994.5</v>
      </c>
      <c r="F21" s="18">
        <f t="shared" si="0"/>
        <v>100.00501403931005</v>
      </c>
      <c r="G21" s="18">
        <f t="shared" si="1"/>
        <v>127.55004156807573</v>
      </c>
    </row>
    <row r="22" spans="1:11">
      <c r="A22" s="16" t="s">
        <v>134</v>
      </c>
      <c r="B22" s="40" t="s">
        <v>137</v>
      </c>
      <c r="C22" s="21">
        <v>2581.6</v>
      </c>
      <c r="D22" s="8">
        <v>5377.3</v>
      </c>
      <c r="E22" s="7">
        <v>5482.4</v>
      </c>
      <c r="F22" s="18">
        <f t="shared" si="0"/>
        <v>101.95451248767968</v>
      </c>
      <c r="G22" s="18">
        <f t="shared" si="1"/>
        <v>212.3644251626898</v>
      </c>
    </row>
    <row r="23" spans="1:11" ht="22.5">
      <c r="A23" s="16" t="s">
        <v>135</v>
      </c>
      <c r="B23" s="40" t="s">
        <v>138</v>
      </c>
      <c r="C23" s="21">
        <v>11.9</v>
      </c>
      <c r="D23" s="8">
        <v>21.8</v>
      </c>
      <c r="E23" s="7">
        <v>21.8</v>
      </c>
      <c r="F23" s="18">
        <f t="shared" si="0"/>
        <v>100</v>
      </c>
      <c r="G23" s="18">
        <f t="shared" si="1"/>
        <v>183.19327731092437</v>
      </c>
    </row>
    <row r="24" spans="1:11" ht="15.75" customHeight="1">
      <c r="A24" s="16" t="s">
        <v>47</v>
      </c>
      <c r="B24" s="53" t="s">
        <v>12</v>
      </c>
      <c r="C24" s="9">
        <v>694.5</v>
      </c>
      <c r="D24" s="9">
        <v>721.9</v>
      </c>
      <c r="E24" s="9">
        <v>726</v>
      </c>
      <c r="F24" s="18">
        <f t="shared" si="0"/>
        <v>100.56794569885025</v>
      </c>
      <c r="G24" s="18">
        <f t="shared" si="1"/>
        <v>104.53563714902808</v>
      </c>
    </row>
    <row r="25" spans="1:11" ht="1.5" hidden="1" customHeight="1">
      <c r="A25" s="16"/>
      <c r="B25" s="20" t="s">
        <v>11</v>
      </c>
      <c r="C25" s="20"/>
      <c r="D25" s="8"/>
      <c r="E25" s="7"/>
      <c r="F25" s="18" t="e">
        <f t="shared" si="0"/>
        <v>#DIV/0!</v>
      </c>
      <c r="G25" s="18" t="e">
        <f t="shared" si="1"/>
        <v>#DIV/0!</v>
      </c>
    </row>
    <row r="26" spans="1:11" s="3" customFormat="1" ht="11.25" hidden="1" customHeight="1">
      <c r="A26" s="22"/>
      <c r="B26" s="21" t="s">
        <v>12</v>
      </c>
      <c r="C26" s="21"/>
      <c r="D26" s="8"/>
      <c r="E26" s="7"/>
      <c r="F26" s="18" t="e">
        <f t="shared" si="0"/>
        <v>#DIV/0!</v>
      </c>
      <c r="G26" s="18" t="e">
        <f t="shared" si="1"/>
        <v>#DIV/0!</v>
      </c>
      <c r="H26" s="1"/>
      <c r="I26" s="1"/>
      <c r="J26" s="1"/>
      <c r="K26" s="1"/>
    </row>
    <row r="27" spans="1:11" ht="2.25" hidden="1" customHeight="1">
      <c r="A27" s="16"/>
      <c r="B27" s="21" t="s">
        <v>13</v>
      </c>
      <c r="C27" s="21"/>
      <c r="D27" s="8"/>
      <c r="E27" s="7"/>
      <c r="F27" s="18" t="e">
        <f t="shared" si="0"/>
        <v>#DIV/0!</v>
      </c>
      <c r="G27" s="18" t="e">
        <f t="shared" si="1"/>
        <v>#DIV/0!</v>
      </c>
    </row>
    <row r="28" spans="1:11" ht="15" customHeight="1">
      <c r="A28" s="16"/>
      <c r="B28" s="53" t="s">
        <v>139</v>
      </c>
      <c r="C28" s="9">
        <f>C29+C33+C34+C35+C39+C40</f>
        <v>8355.5</v>
      </c>
      <c r="D28" s="9">
        <f>D29+D33+D34+D35+D39+D40</f>
        <v>25334.300000000003</v>
      </c>
      <c r="E28" s="9">
        <f>E29+E33+E34+E35+E39+E40</f>
        <v>25418.1</v>
      </c>
      <c r="F28" s="18">
        <f t="shared" si="0"/>
        <v>100.33077685193589</v>
      </c>
      <c r="G28" s="18">
        <f t="shared" si="1"/>
        <v>304.20800670217216</v>
      </c>
    </row>
    <row r="29" spans="1:11" ht="35.25" customHeight="1">
      <c r="A29" s="16" t="s">
        <v>33</v>
      </c>
      <c r="B29" s="53" t="s">
        <v>14</v>
      </c>
      <c r="C29" s="9">
        <f>C31+C32</f>
        <v>4292.8</v>
      </c>
      <c r="D29" s="9">
        <f>D31+D32</f>
        <v>3792.4</v>
      </c>
      <c r="E29" s="9">
        <f>E31+E32</f>
        <v>3804.2999999999997</v>
      </c>
      <c r="F29" s="18">
        <f t="shared" ref="F29:F39" si="2">E29/D29*100</f>
        <v>100.31378546566816</v>
      </c>
      <c r="G29" s="18">
        <f t="shared" si="1"/>
        <v>88.620480805068951</v>
      </c>
    </row>
    <row r="30" spans="1:11" ht="22.5" hidden="1" customHeight="1">
      <c r="A30" s="16"/>
      <c r="B30" s="21" t="s">
        <v>15</v>
      </c>
      <c r="C30" s="21"/>
      <c r="D30" s="8"/>
      <c r="E30" s="7"/>
      <c r="F30" s="18" t="e">
        <f t="shared" si="2"/>
        <v>#DIV/0!</v>
      </c>
      <c r="G30" s="18" t="e">
        <f t="shared" si="1"/>
        <v>#DIV/0!</v>
      </c>
    </row>
    <row r="31" spans="1:11" ht="63" customHeight="1">
      <c r="A31" s="16" t="s">
        <v>140</v>
      </c>
      <c r="B31" s="40" t="s">
        <v>150</v>
      </c>
      <c r="C31" s="21">
        <v>3777.1</v>
      </c>
      <c r="D31" s="8">
        <v>3299</v>
      </c>
      <c r="E31" s="7">
        <v>3309.6</v>
      </c>
      <c r="F31" s="18">
        <f t="shared" si="2"/>
        <v>100.32130948772355</v>
      </c>
      <c r="G31" s="18">
        <f t="shared" si="1"/>
        <v>87.622779381006595</v>
      </c>
    </row>
    <row r="32" spans="1:11" ht="84.75" customHeight="1">
      <c r="A32" s="16" t="s">
        <v>151</v>
      </c>
      <c r="B32" s="40" t="s">
        <v>152</v>
      </c>
      <c r="C32" s="21">
        <v>515.70000000000005</v>
      </c>
      <c r="D32" s="8">
        <v>493.4</v>
      </c>
      <c r="E32" s="7">
        <v>494.7</v>
      </c>
      <c r="F32" s="18">
        <f t="shared" si="2"/>
        <v>100.26347790839077</v>
      </c>
      <c r="G32" s="18">
        <f t="shared" si="1"/>
        <v>95.92786503781268</v>
      </c>
    </row>
    <row r="33" spans="1:11" s="3" customFormat="1" ht="28.5" customHeight="1">
      <c r="A33" s="22" t="s">
        <v>48</v>
      </c>
      <c r="B33" s="53" t="s">
        <v>15</v>
      </c>
      <c r="C33" s="53">
        <v>159.4</v>
      </c>
      <c r="D33" s="9">
        <v>118</v>
      </c>
      <c r="E33" s="9">
        <v>118</v>
      </c>
      <c r="F33" s="18">
        <f t="shared" si="2"/>
        <v>100</v>
      </c>
      <c r="G33" s="18">
        <f t="shared" ref="G33:G40" si="3">E33/C33*100</f>
        <v>74.027603513174398</v>
      </c>
      <c r="H33" s="1"/>
      <c r="I33" s="1"/>
      <c r="J33" s="1"/>
      <c r="K33" s="1"/>
    </row>
    <row r="34" spans="1:11" s="3" customFormat="1" ht="23.25" customHeight="1">
      <c r="A34" s="22" t="s">
        <v>49</v>
      </c>
      <c r="B34" s="53" t="s">
        <v>50</v>
      </c>
      <c r="C34" s="53">
        <v>78.7</v>
      </c>
      <c r="D34" s="9">
        <v>98.6</v>
      </c>
      <c r="E34" s="9">
        <v>98.7</v>
      </c>
      <c r="F34" s="18">
        <f t="shared" si="2"/>
        <v>100.10141987829616</v>
      </c>
      <c r="G34" s="18">
        <f t="shared" si="3"/>
        <v>125.41296060991105</v>
      </c>
      <c r="H34" s="1"/>
      <c r="I34" s="1"/>
      <c r="J34" s="1"/>
      <c r="K34" s="1"/>
    </row>
    <row r="35" spans="1:11" ht="23.25" customHeight="1">
      <c r="A35" s="22" t="s">
        <v>34</v>
      </c>
      <c r="B35" s="53" t="s">
        <v>16</v>
      </c>
      <c r="C35" s="55">
        <v>3417.2</v>
      </c>
      <c r="D35" s="9">
        <v>20802.900000000001</v>
      </c>
      <c r="E35" s="9">
        <v>20827.099999999999</v>
      </c>
      <c r="F35" s="18">
        <f t="shared" si="2"/>
        <v>100.11632993476869</v>
      </c>
      <c r="G35" s="18">
        <f t="shared" si="3"/>
        <v>609.47852042607985</v>
      </c>
    </row>
    <row r="36" spans="1:11" ht="11.25" hidden="1" customHeight="1">
      <c r="A36" s="22"/>
      <c r="B36" s="53" t="s">
        <v>17</v>
      </c>
      <c r="C36" s="53"/>
      <c r="D36" s="9"/>
      <c r="E36" s="9"/>
      <c r="F36" s="18" t="e">
        <f t="shared" si="2"/>
        <v>#DIV/0!</v>
      </c>
      <c r="G36" s="18" t="e">
        <f t="shared" si="3"/>
        <v>#DIV/0!</v>
      </c>
    </row>
    <row r="37" spans="1:11" ht="11.25" hidden="1" customHeight="1">
      <c r="A37" s="22"/>
      <c r="B37" s="53" t="s">
        <v>18</v>
      </c>
      <c r="C37" s="53"/>
      <c r="D37" s="9"/>
      <c r="E37" s="9"/>
      <c r="F37" s="18" t="e">
        <f t="shared" si="2"/>
        <v>#DIV/0!</v>
      </c>
      <c r="G37" s="18" t="e">
        <f t="shared" si="3"/>
        <v>#DIV/0!</v>
      </c>
    </row>
    <row r="38" spans="1:11" ht="11.25" hidden="1" customHeight="1">
      <c r="A38" s="22"/>
      <c r="B38" s="53" t="s">
        <v>19</v>
      </c>
      <c r="C38" s="53"/>
      <c r="D38" s="9"/>
      <c r="E38" s="9"/>
      <c r="F38" s="18" t="e">
        <f t="shared" si="2"/>
        <v>#DIV/0!</v>
      </c>
      <c r="G38" s="18" t="e">
        <f t="shared" si="3"/>
        <v>#DIV/0!</v>
      </c>
    </row>
    <row r="39" spans="1:11">
      <c r="A39" s="22" t="s">
        <v>51</v>
      </c>
      <c r="B39" s="53" t="s">
        <v>18</v>
      </c>
      <c r="C39" s="53">
        <v>407.4</v>
      </c>
      <c r="D39" s="9">
        <v>522.4</v>
      </c>
      <c r="E39" s="9">
        <v>570</v>
      </c>
      <c r="F39" s="18">
        <f t="shared" si="2"/>
        <v>109.11179173047474</v>
      </c>
      <c r="G39" s="18">
        <f t="shared" si="3"/>
        <v>139.9116347569956</v>
      </c>
    </row>
    <row r="40" spans="1:11">
      <c r="A40" s="22" t="s">
        <v>52</v>
      </c>
      <c r="B40" s="53" t="s">
        <v>19</v>
      </c>
      <c r="C40" s="53">
        <v>0</v>
      </c>
      <c r="D40" s="9">
        <v>0</v>
      </c>
      <c r="E40" s="9">
        <v>0</v>
      </c>
      <c r="F40" s="18">
        <v>0</v>
      </c>
      <c r="G40" s="18" t="e">
        <f t="shared" si="3"/>
        <v>#DIV/0!</v>
      </c>
    </row>
    <row r="41" spans="1:11">
      <c r="A41" s="16" t="s">
        <v>36</v>
      </c>
      <c r="B41" s="23" t="s">
        <v>26</v>
      </c>
      <c r="C41" s="9">
        <f>C42+C43+C44+C45</f>
        <v>192675.8</v>
      </c>
      <c r="D41" s="9">
        <f>D42+D43+D44+D45+D46</f>
        <v>238423.5</v>
      </c>
      <c r="E41" s="9">
        <f>E42+E43+E44+E45</f>
        <v>236385.5</v>
      </c>
      <c r="F41" s="18">
        <f t="shared" ref="F41:F49" si="4">E41/D41*100</f>
        <v>99.145218487271606</v>
      </c>
      <c r="G41" s="18">
        <f>E41/C41*100</f>
        <v>122.68562009344195</v>
      </c>
    </row>
    <row r="42" spans="1:11" ht="24" customHeight="1">
      <c r="A42" s="16" t="s">
        <v>141</v>
      </c>
      <c r="B42" s="40" t="s">
        <v>142</v>
      </c>
      <c r="C42" s="30">
        <v>61284.6</v>
      </c>
      <c r="D42" s="8">
        <v>61090.6</v>
      </c>
      <c r="E42" s="7">
        <v>61090.6</v>
      </c>
      <c r="F42" s="18">
        <f t="shared" si="4"/>
        <v>100</v>
      </c>
      <c r="G42" s="18">
        <f t="shared" ref="G42:G92" si="5">E42/C42*100</f>
        <v>99.683444127888578</v>
      </c>
    </row>
    <row r="43" spans="1:11" ht="36.75" customHeight="1">
      <c r="A43" s="16" t="s">
        <v>143</v>
      </c>
      <c r="B43" s="40" t="s">
        <v>144</v>
      </c>
      <c r="C43" s="30">
        <v>21475.3</v>
      </c>
      <c r="D43" s="8">
        <v>36569.300000000003</v>
      </c>
      <c r="E43" s="7">
        <v>36234.400000000001</v>
      </c>
      <c r="F43" s="18">
        <f t="shared" si="4"/>
        <v>99.084204510340641</v>
      </c>
      <c r="G43" s="18">
        <f t="shared" si="5"/>
        <v>168.72593165171151</v>
      </c>
    </row>
    <row r="44" spans="1:11" ht="22.5" customHeight="1">
      <c r="A44" s="16" t="s">
        <v>145</v>
      </c>
      <c r="B44" s="40" t="s">
        <v>146</v>
      </c>
      <c r="C44" s="30">
        <v>98355.7</v>
      </c>
      <c r="D44" s="8">
        <v>118183.5</v>
      </c>
      <c r="E44" s="7">
        <v>117773.2</v>
      </c>
      <c r="F44" s="18">
        <f t="shared" si="4"/>
        <v>99.652828017447433</v>
      </c>
      <c r="G44" s="18"/>
    </row>
    <row r="45" spans="1:11" ht="15" customHeight="1">
      <c r="A45" s="16" t="s">
        <v>147</v>
      </c>
      <c r="B45" s="40" t="s">
        <v>148</v>
      </c>
      <c r="C45" s="30">
        <v>11560.2</v>
      </c>
      <c r="D45" s="8">
        <v>22580.1</v>
      </c>
      <c r="E45" s="7">
        <v>21287.3</v>
      </c>
      <c r="F45" s="18">
        <f t="shared" si="4"/>
        <v>94.274604629740338</v>
      </c>
      <c r="G45" s="18"/>
    </row>
    <row r="46" spans="1:11" ht="45.75" customHeight="1">
      <c r="A46" s="16" t="s">
        <v>149</v>
      </c>
      <c r="B46" s="51" t="s">
        <v>35</v>
      </c>
      <c r="C46" s="31">
        <v>0</v>
      </c>
      <c r="D46" s="8">
        <v>0</v>
      </c>
      <c r="E46" s="7">
        <v>0</v>
      </c>
      <c r="F46" s="18" t="e">
        <f t="shared" si="4"/>
        <v>#DIV/0!</v>
      </c>
      <c r="G46" s="18" t="e">
        <f t="shared" si="5"/>
        <v>#DIV/0!</v>
      </c>
    </row>
    <row r="47" spans="1:11" ht="38.25" hidden="1" customHeight="1">
      <c r="A47" s="16"/>
      <c r="B47" s="21" t="s">
        <v>23</v>
      </c>
      <c r="C47" s="21"/>
      <c r="D47" s="8"/>
      <c r="E47" s="7"/>
      <c r="F47" s="18" t="e">
        <f t="shared" si="4"/>
        <v>#DIV/0!</v>
      </c>
      <c r="G47" s="18" t="e">
        <f t="shared" si="5"/>
        <v>#DIV/0!</v>
      </c>
    </row>
    <row r="48" spans="1:11" ht="0.75" hidden="1" customHeight="1">
      <c r="A48" s="16"/>
      <c r="B48" s="21" t="s">
        <v>24</v>
      </c>
      <c r="C48" s="21"/>
      <c r="D48" s="8"/>
      <c r="E48" s="7"/>
      <c r="F48" s="18" t="e">
        <f t="shared" si="4"/>
        <v>#DIV/0!</v>
      </c>
      <c r="G48" s="18" t="e">
        <f t="shared" si="5"/>
        <v>#DIV/0!</v>
      </c>
    </row>
    <row r="49" spans="1:11">
      <c r="A49" s="16"/>
      <c r="B49" s="23" t="s">
        <v>27</v>
      </c>
      <c r="C49" s="32">
        <f>C14+C41</f>
        <v>234657.3</v>
      </c>
      <c r="D49" s="32">
        <f>D14+D41</f>
        <v>299873.5</v>
      </c>
      <c r="E49" s="32">
        <f>E14+E41</f>
        <v>301545.59999999998</v>
      </c>
      <c r="F49" s="18">
        <f t="shared" si="4"/>
        <v>100.55760178875425</v>
      </c>
      <c r="G49" s="18">
        <f t="shared" si="5"/>
        <v>128.50467468943009</v>
      </c>
    </row>
    <row r="50" spans="1:11">
      <c r="A50" s="16"/>
      <c r="B50" s="66" t="s">
        <v>1</v>
      </c>
      <c r="C50" s="66"/>
      <c r="D50" s="66"/>
      <c r="E50" s="66"/>
      <c r="F50" s="66"/>
      <c r="G50" s="18" t="s">
        <v>100</v>
      </c>
    </row>
    <row r="51" spans="1:11">
      <c r="A51" s="33" t="s">
        <v>37</v>
      </c>
      <c r="B51" s="23" t="s">
        <v>0</v>
      </c>
      <c r="C51" s="10">
        <f>SUM(C52:C57)</f>
        <v>26419.3</v>
      </c>
      <c r="D51" s="10">
        <f>SUM(D52:D57)</f>
        <v>30524.9</v>
      </c>
      <c r="E51" s="10">
        <f>SUM(E52:E57)</f>
        <v>29856.1</v>
      </c>
      <c r="F51" s="36">
        <f>E51/D51*100</f>
        <v>97.809001831291823</v>
      </c>
      <c r="G51" s="18">
        <f t="shared" si="5"/>
        <v>113.00867169077151</v>
      </c>
    </row>
    <row r="52" spans="1:11" ht="33.75">
      <c r="A52" s="34" t="s">
        <v>109</v>
      </c>
      <c r="B52" s="35" t="s">
        <v>110</v>
      </c>
      <c r="C52" s="11">
        <v>1190.5999999999999</v>
      </c>
      <c r="D52" s="11">
        <v>1371.1</v>
      </c>
      <c r="E52" s="11">
        <v>1370.8</v>
      </c>
      <c r="F52" s="36">
        <f>E52/D52*100</f>
        <v>99.97811975785865</v>
      </c>
      <c r="G52" s="43">
        <f t="shared" si="5"/>
        <v>115.13522593650261</v>
      </c>
    </row>
    <row r="53" spans="1:11" ht="45">
      <c r="A53" s="34" t="s">
        <v>101</v>
      </c>
      <c r="B53" s="28" t="s">
        <v>102</v>
      </c>
      <c r="C53" s="11">
        <v>10734.5</v>
      </c>
      <c r="D53" s="11">
        <v>11717.9</v>
      </c>
      <c r="E53" s="11">
        <v>11687</v>
      </c>
      <c r="F53" s="36">
        <f>E53/D53*100</f>
        <v>99.736300873023325</v>
      </c>
      <c r="G53" s="43">
        <f t="shared" si="5"/>
        <v>108.87325911779774</v>
      </c>
    </row>
    <row r="54" spans="1:11">
      <c r="A54" s="41" t="s">
        <v>115</v>
      </c>
      <c r="B54" s="28" t="s">
        <v>116</v>
      </c>
      <c r="C54" s="11">
        <v>17.399999999999999</v>
      </c>
      <c r="D54" s="11">
        <v>1.9</v>
      </c>
      <c r="E54" s="11">
        <v>0</v>
      </c>
      <c r="F54" s="36"/>
      <c r="G54" s="43"/>
    </row>
    <row r="55" spans="1:11" ht="33.75">
      <c r="A55" s="41" t="s">
        <v>103</v>
      </c>
      <c r="B55" s="28" t="s">
        <v>104</v>
      </c>
      <c r="C55" s="11">
        <v>4314.8999999999996</v>
      </c>
      <c r="D55" s="11">
        <v>4892.1000000000004</v>
      </c>
      <c r="E55" s="11">
        <v>4634.5</v>
      </c>
      <c r="F55" s="36">
        <f>E55/D55*100</f>
        <v>94.734367653972726</v>
      </c>
      <c r="G55" s="43">
        <f t="shared" si="5"/>
        <v>107.40689239611578</v>
      </c>
    </row>
    <row r="56" spans="1:11">
      <c r="A56" s="41" t="s">
        <v>111</v>
      </c>
      <c r="B56" s="28" t="s">
        <v>112</v>
      </c>
      <c r="C56" s="11">
        <v>0</v>
      </c>
      <c r="D56" s="11">
        <v>0</v>
      </c>
      <c r="E56" s="11">
        <v>0</v>
      </c>
      <c r="F56" s="36" t="e">
        <f>E56/D56*100</f>
        <v>#DIV/0!</v>
      </c>
      <c r="G56" s="43" t="e">
        <f t="shared" si="5"/>
        <v>#DIV/0!</v>
      </c>
    </row>
    <row r="57" spans="1:11">
      <c r="A57" s="34" t="s">
        <v>41</v>
      </c>
      <c r="B57" s="35" t="s">
        <v>42</v>
      </c>
      <c r="C57" s="35">
        <v>10161.9</v>
      </c>
      <c r="D57" s="11">
        <v>12541.9</v>
      </c>
      <c r="E57" s="11">
        <v>12163.8</v>
      </c>
      <c r="F57" s="36">
        <f t="shared" ref="F57:F92" si="6">E57/D57*100</f>
        <v>96.98530525677927</v>
      </c>
      <c r="G57" s="43">
        <f t="shared" si="5"/>
        <v>119.70005609187257</v>
      </c>
    </row>
    <row r="58" spans="1:11" ht="22.5">
      <c r="A58" s="33" t="s">
        <v>55</v>
      </c>
      <c r="B58" s="23" t="s">
        <v>54</v>
      </c>
      <c r="C58" s="23">
        <f>SUM(C59:C59)</f>
        <v>1317.9</v>
      </c>
      <c r="D58" s="23">
        <f>SUM(D59:D59)</f>
        <v>1454.8</v>
      </c>
      <c r="E58" s="23">
        <f>SUM(E59:E59)</f>
        <v>1418.5</v>
      </c>
      <c r="F58" s="24">
        <f t="shared" si="6"/>
        <v>97.504811657959863</v>
      </c>
      <c r="G58" s="18">
        <f t="shared" si="5"/>
        <v>107.63335609682071</v>
      </c>
    </row>
    <row r="59" spans="1:11" ht="33.75">
      <c r="A59" s="34" t="s">
        <v>56</v>
      </c>
      <c r="B59" s="28" t="s">
        <v>57</v>
      </c>
      <c r="C59" s="35">
        <v>1317.9</v>
      </c>
      <c r="D59" s="11">
        <v>1454.8</v>
      </c>
      <c r="E59" s="11">
        <v>1418.5</v>
      </c>
      <c r="F59" s="36">
        <f t="shared" si="6"/>
        <v>97.504811657959863</v>
      </c>
      <c r="G59" s="43">
        <f t="shared" si="5"/>
        <v>107.63335609682071</v>
      </c>
    </row>
    <row r="60" spans="1:11">
      <c r="A60" s="33" t="s">
        <v>38</v>
      </c>
      <c r="B60" s="23" t="s">
        <v>5</v>
      </c>
      <c r="C60" s="10">
        <f>SUM(C61:C64)</f>
        <v>13581</v>
      </c>
      <c r="D60" s="10">
        <f>SUM(D61:D64)</f>
        <v>23968.5</v>
      </c>
      <c r="E60" s="10">
        <f>SUM(E61:E64)</f>
        <v>22715.399999999998</v>
      </c>
      <c r="F60" s="24">
        <f t="shared" si="6"/>
        <v>94.771888103135353</v>
      </c>
      <c r="G60" s="18">
        <v>0</v>
      </c>
    </row>
    <row r="61" spans="1:11">
      <c r="A61" s="34" t="s">
        <v>105</v>
      </c>
      <c r="B61" s="28" t="s">
        <v>106</v>
      </c>
      <c r="C61" s="11">
        <v>0</v>
      </c>
      <c r="D61" s="11">
        <v>48.7</v>
      </c>
      <c r="E61" s="11">
        <v>0</v>
      </c>
      <c r="F61" s="36">
        <f t="shared" si="6"/>
        <v>0</v>
      </c>
      <c r="G61" s="43">
        <v>0</v>
      </c>
    </row>
    <row r="62" spans="1:11">
      <c r="A62" s="41" t="s">
        <v>153</v>
      </c>
      <c r="B62" s="28" t="s">
        <v>154</v>
      </c>
      <c r="C62" s="11">
        <v>0</v>
      </c>
      <c r="D62" s="11">
        <v>445.5</v>
      </c>
      <c r="E62" s="11">
        <v>445.5</v>
      </c>
      <c r="F62" s="36">
        <f t="shared" si="6"/>
        <v>100</v>
      </c>
      <c r="G62" s="43"/>
    </row>
    <row r="63" spans="1:11" s="37" customFormat="1">
      <c r="A63" s="34" t="s">
        <v>43</v>
      </c>
      <c r="B63" s="35" t="s">
        <v>44</v>
      </c>
      <c r="C63" s="11">
        <v>12082.4</v>
      </c>
      <c r="D63" s="11">
        <v>21488.1</v>
      </c>
      <c r="E63" s="11">
        <v>20336.8</v>
      </c>
      <c r="F63" s="36">
        <f t="shared" si="6"/>
        <v>94.642150771822543</v>
      </c>
      <c r="G63" s="43">
        <v>0</v>
      </c>
      <c r="H63" s="1"/>
      <c r="I63" s="1"/>
      <c r="J63" s="1"/>
      <c r="K63" s="1"/>
    </row>
    <row r="64" spans="1:11" s="37" customFormat="1">
      <c r="A64" s="41" t="s">
        <v>107</v>
      </c>
      <c r="B64" s="28" t="s">
        <v>108</v>
      </c>
      <c r="C64" s="11">
        <v>1498.6</v>
      </c>
      <c r="D64" s="11">
        <v>1986.2</v>
      </c>
      <c r="E64" s="11">
        <v>1933.1</v>
      </c>
      <c r="F64" s="36">
        <f t="shared" si="6"/>
        <v>97.326553217198665</v>
      </c>
      <c r="G64" s="43">
        <v>0</v>
      </c>
      <c r="H64" s="1"/>
      <c r="I64" s="1"/>
      <c r="J64" s="1"/>
      <c r="K64" s="1"/>
    </row>
    <row r="65" spans="1:11">
      <c r="A65" s="33" t="s">
        <v>39</v>
      </c>
      <c r="B65" s="23" t="s">
        <v>7</v>
      </c>
      <c r="C65" s="10">
        <f>SUM(C66:C66)</f>
        <v>27.2</v>
      </c>
      <c r="D65" s="10">
        <f>SUM(D66:D67)</f>
        <v>4295.3999999999996</v>
      </c>
      <c r="E65" s="10">
        <f>SUM(E66:E67)</f>
        <v>4295</v>
      </c>
      <c r="F65" s="24">
        <f t="shared" si="6"/>
        <v>99.990687712436568</v>
      </c>
      <c r="G65" s="18">
        <v>0</v>
      </c>
    </row>
    <row r="66" spans="1:11" s="37" customFormat="1">
      <c r="A66" s="41" t="s">
        <v>58</v>
      </c>
      <c r="B66" s="28" t="s">
        <v>59</v>
      </c>
      <c r="C66" s="35">
        <v>27.2</v>
      </c>
      <c r="D66" s="11">
        <v>795.4</v>
      </c>
      <c r="E66" s="11">
        <v>795</v>
      </c>
      <c r="F66" s="36">
        <f t="shared" si="6"/>
        <v>99.949710837314569</v>
      </c>
      <c r="G66" s="18">
        <v>0</v>
      </c>
      <c r="H66" s="1"/>
      <c r="I66" s="1"/>
      <c r="J66" s="1"/>
      <c r="K66" s="1"/>
    </row>
    <row r="67" spans="1:11" s="37" customFormat="1">
      <c r="A67" s="41" t="s">
        <v>160</v>
      </c>
      <c r="B67" s="28" t="s">
        <v>161</v>
      </c>
      <c r="C67" s="35">
        <v>0</v>
      </c>
      <c r="D67" s="11">
        <v>3500</v>
      </c>
      <c r="E67" s="11">
        <v>3500</v>
      </c>
      <c r="F67" s="36">
        <f t="shared" si="6"/>
        <v>100</v>
      </c>
      <c r="G67" s="18"/>
      <c r="H67" s="1"/>
      <c r="I67" s="1"/>
      <c r="J67" s="1"/>
      <c r="K67" s="1"/>
    </row>
    <row r="68" spans="1:11" s="37" customFormat="1">
      <c r="A68" s="33" t="s">
        <v>60</v>
      </c>
      <c r="B68" s="23" t="s">
        <v>53</v>
      </c>
      <c r="C68" s="38">
        <f>SUM(C69:C73)</f>
        <v>151256</v>
      </c>
      <c r="D68" s="38">
        <f>SUM(D69:D73)</f>
        <v>204645.59999999998</v>
      </c>
      <c r="E68" s="38">
        <f>SUM(E69:E73)</f>
        <v>200720.80000000002</v>
      </c>
      <c r="F68" s="24">
        <f t="shared" si="6"/>
        <v>98.0821478692921</v>
      </c>
      <c r="G68" s="18">
        <f t="shared" si="5"/>
        <v>132.70270270270274</v>
      </c>
      <c r="H68" s="1"/>
      <c r="I68" s="1"/>
      <c r="J68" s="1"/>
      <c r="K68" s="1"/>
    </row>
    <row r="69" spans="1:11" s="37" customFormat="1">
      <c r="A69" s="41" t="s">
        <v>61</v>
      </c>
      <c r="B69" s="28" t="s">
        <v>62</v>
      </c>
      <c r="C69" s="39">
        <v>26046.6</v>
      </c>
      <c r="D69" s="11">
        <v>31808.799999999999</v>
      </c>
      <c r="E69" s="11">
        <v>31574.7</v>
      </c>
      <c r="F69" s="36">
        <f t="shared" si="6"/>
        <v>99.264040139835515</v>
      </c>
      <c r="G69" s="43">
        <f t="shared" si="5"/>
        <v>121.22388334753865</v>
      </c>
      <c r="H69" s="1"/>
      <c r="I69" s="1"/>
      <c r="J69" s="1"/>
      <c r="K69" s="1"/>
    </row>
    <row r="70" spans="1:11" s="37" customFormat="1">
      <c r="A70" s="41" t="s">
        <v>63</v>
      </c>
      <c r="B70" s="28" t="s">
        <v>64</v>
      </c>
      <c r="C70" s="39">
        <v>105030.1</v>
      </c>
      <c r="D70" s="11">
        <v>152631.20000000001</v>
      </c>
      <c r="E70" s="11">
        <v>149062.70000000001</v>
      </c>
      <c r="F70" s="36">
        <f t="shared" si="6"/>
        <v>97.662011436718061</v>
      </c>
      <c r="G70" s="43">
        <f t="shared" si="5"/>
        <v>141.92379137028337</v>
      </c>
      <c r="H70" s="1"/>
      <c r="I70" s="1"/>
      <c r="J70" s="1"/>
      <c r="K70" s="1"/>
    </row>
    <row r="71" spans="1:11" s="37" customFormat="1">
      <c r="A71" s="41" t="s">
        <v>113</v>
      </c>
      <c r="B71" s="28" t="s">
        <v>114</v>
      </c>
      <c r="C71" s="39">
        <v>12591</v>
      </c>
      <c r="D71" s="11">
        <v>11673.9</v>
      </c>
      <c r="E71" s="56">
        <v>11611.2</v>
      </c>
      <c r="F71" s="36">
        <f t="shared" si="6"/>
        <v>99.462904427826189</v>
      </c>
      <c r="G71" s="43"/>
      <c r="H71" s="1"/>
      <c r="I71" s="1"/>
      <c r="J71" s="1"/>
      <c r="K71" s="1"/>
    </row>
    <row r="72" spans="1:11" s="37" customFormat="1">
      <c r="A72" s="41" t="s">
        <v>65</v>
      </c>
      <c r="B72" s="28" t="s">
        <v>66</v>
      </c>
      <c r="C72" s="39">
        <v>186</v>
      </c>
      <c r="D72" s="11">
        <v>35.299999999999997</v>
      </c>
      <c r="E72" s="11">
        <v>35.299999999999997</v>
      </c>
      <c r="F72" s="36">
        <f t="shared" si="6"/>
        <v>100</v>
      </c>
      <c r="G72" s="43">
        <f t="shared" si="5"/>
        <v>18.978494623655912</v>
      </c>
      <c r="H72" s="1"/>
      <c r="I72" s="1"/>
      <c r="J72" s="1"/>
      <c r="K72" s="1"/>
    </row>
    <row r="73" spans="1:11" s="37" customFormat="1">
      <c r="A73" s="41" t="s">
        <v>67</v>
      </c>
      <c r="B73" s="28" t="s">
        <v>68</v>
      </c>
      <c r="C73" s="39">
        <v>7402.3</v>
      </c>
      <c r="D73" s="11">
        <v>8496.4</v>
      </c>
      <c r="E73" s="11">
        <v>8436.9</v>
      </c>
      <c r="F73" s="36">
        <f t="shared" si="6"/>
        <v>99.299703403794553</v>
      </c>
      <c r="G73" s="43">
        <f t="shared" si="5"/>
        <v>113.97673696013399</v>
      </c>
      <c r="H73" s="1"/>
      <c r="I73" s="1"/>
      <c r="J73" s="1"/>
      <c r="K73" s="1"/>
    </row>
    <row r="74" spans="1:11" s="37" customFormat="1">
      <c r="A74" s="33" t="s">
        <v>69</v>
      </c>
      <c r="B74" s="23" t="s">
        <v>70</v>
      </c>
      <c r="C74" s="38">
        <f>SUM(C75:C76)</f>
        <v>26578.300000000003</v>
      </c>
      <c r="D74" s="38">
        <f>SUM(D75:D76)</f>
        <v>36802.199999999997</v>
      </c>
      <c r="E74" s="38">
        <f>SUM(E75:E76)</f>
        <v>36226.200000000004</v>
      </c>
      <c r="F74" s="24">
        <f t="shared" si="6"/>
        <v>98.434876175880817</v>
      </c>
      <c r="G74" s="18">
        <f t="shared" si="5"/>
        <v>136.29991383948558</v>
      </c>
      <c r="H74" s="1"/>
      <c r="I74" s="1"/>
      <c r="J74" s="1"/>
      <c r="K74" s="1"/>
    </row>
    <row r="75" spans="1:11" s="37" customFormat="1">
      <c r="A75" s="41" t="s">
        <v>71</v>
      </c>
      <c r="B75" s="28" t="s">
        <v>72</v>
      </c>
      <c r="C75" s="39">
        <v>21683.9</v>
      </c>
      <c r="D75" s="11">
        <v>31795</v>
      </c>
      <c r="E75" s="11">
        <v>31233.9</v>
      </c>
      <c r="F75" s="36">
        <f t="shared" si="6"/>
        <v>98.235257115898733</v>
      </c>
      <c r="G75" s="43">
        <f t="shared" si="5"/>
        <v>144.04189283293135</v>
      </c>
      <c r="H75" s="1"/>
      <c r="I75" s="1"/>
      <c r="J75" s="1"/>
      <c r="K75" s="1"/>
    </row>
    <row r="76" spans="1:11" s="37" customFormat="1" ht="22.5">
      <c r="A76" s="41" t="s">
        <v>73</v>
      </c>
      <c r="B76" s="28" t="s">
        <v>74</v>
      </c>
      <c r="C76" s="39">
        <v>4894.3999999999996</v>
      </c>
      <c r="D76" s="11">
        <v>5007.2</v>
      </c>
      <c r="E76" s="11">
        <v>4992.3</v>
      </c>
      <c r="F76" s="36">
        <f t="shared" si="6"/>
        <v>99.702428502955755</v>
      </c>
      <c r="G76" s="43">
        <f t="shared" si="5"/>
        <v>102.00024517816281</v>
      </c>
      <c r="H76" s="1"/>
      <c r="I76" s="1"/>
      <c r="J76" s="1"/>
      <c r="K76" s="1"/>
    </row>
    <row r="77" spans="1:11" s="37" customFormat="1">
      <c r="A77" s="33" t="s">
        <v>75</v>
      </c>
      <c r="B77" s="23" t="s">
        <v>76</v>
      </c>
      <c r="C77" s="38">
        <f>SUM(C78:C80)</f>
        <v>3150.9</v>
      </c>
      <c r="D77" s="38">
        <f>SUM(D78:D80)</f>
        <v>3299</v>
      </c>
      <c r="E77" s="38">
        <f>SUM(E78:E80)</f>
        <v>3002.3</v>
      </c>
      <c r="F77" s="24">
        <f t="shared" si="6"/>
        <v>91.006365565322838</v>
      </c>
      <c r="G77" s="18">
        <f t="shared" si="5"/>
        <v>95.283887143355869</v>
      </c>
      <c r="H77" s="1"/>
      <c r="I77" s="1"/>
      <c r="J77" s="1"/>
      <c r="K77" s="1"/>
    </row>
    <row r="78" spans="1:11" s="37" customFormat="1">
      <c r="A78" s="34" t="s">
        <v>77</v>
      </c>
      <c r="B78" s="28" t="s">
        <v>78</v>
      </c>
      <c r="C78" s="39">
        <v>920.3</v>
      </c>
      <c r="D78" s="11">
        <v>507</v>
      </c>
      <c r="E78" s="11">
        <v>507</v>
      </c>
      <c r="F78" s="36">
        <v>0</v>
      </c>
      <c r="G78" s="43">
        <f t="shared" si="5"/>
        <v>55.090731283277194</v>
      </c>
      <c r="H78" s="1"/>
      <c r="I78" s="1"/>
      <c r="J78" s="1"/>
      <c r="K78" s="1"/>
    </row>
    <row r="79" spans="1:11" s="37" customFormat="1">
      <c r="A79" s="34" t="s">
        <v>79</v>
      </c>
      <c r="B79" s="28" t="s">
        <v>80</v>
      </c>
      <c r="C79" s="39">
        <v>1935.7</v>
      </c>
      <c r="D79" s="11">
        <v>2148.6</v>
      </c>
      <c r="E79" s="11">
        <v>2034.4</v>
      </c>
      <c r="F79" s="36">
        <f t="shared" si="6"/>
        <v>94.684911104905538</v>
      </c>
      <c r="G79" s="43">
        <f t="shared" si="5"/>
        <v>105.09893061941418</v>
      </c>
      <c r="H79" s="1"/>
      <c r="I79" s="1"/>
      <c r="J79" s="1"/>
      <c r="K79" s="1"/>
    </row>
    <row r="80" spans="1:11" s="37" customFormat="1">
      <c r="A80" s="41" t="s">
        <v>81</v>
      </c>
      <c r="B80" s="28" t="s">
        <v>82</v>
      </c>
      <c r="C80" s="39">
        <v>294.89999999999998</v>
      </c>
      <c r="D80" s="11">
        <v>643.4</v>
      </c>
      <c r="E80" s="11">
        <v>460.9</v>
      </c>
      <c r="F80" s="36">
        <f t="shared" si="6"/>
        <v>71.635063723966425</v>
      </c>
      <c r="G80" s="43">
        <f t="shared" si="5"/>
        <v>156.29026788741947</v>
      </c>
      <c r="H80" s="1"/>
      <c r="I80" s="1"/>
      <c r="J80" s="1"/>
      <c r="K80" s="1"/>
    </row>
    <row r="81" spans="1:11" s="37" customFormat="1">
      <c r="A81" s="33" t="s">
        <v>83</v>
      </c>
      <c r="B81" s="23" t="s">
        <v>84</v>
      </c>
      <c r="C81" s="38">
        <f>SUM(C82:C83)</f>
        <v>5671.2</v>
      </c>
      <c r="D81" s="44">
        <f>SUM(D82:D83)</f>
        <v>5426.3</v>
      </c>
      <c r="E81" s="44">
        <f>SUM(E82:E83)</f>
        <v>5186.3999999999996</v>
      </c>
      <c r="F81" s="24">
        <f t="shared" si="6"/>
        <v>95.578939608941624</v>
      </c>
      <c r="G81" s="18">
        <f t="shared" si="5"/>
        <v>91.451544646635625</v>
      </c>
      <c r="H81" s="1"/>
      <c r="I81" s="1"/>
      <c r="J81" s="1"/>
      <c r="K81" s="1"/>
    </row>
    <row r="82" spans="1:11" s="37" customFormat="1">
      <c r="A82" s="41" t="s">
        <v>85</v>
      </c>
      <c r="B82" s="28" t="s">
        <v>86</v>
      </c>
      <c r="C82" s="39">
        <v>5671.2</v>
      </c>
      <c r="D82" s="11">
        <v>5426.3</v>
      </c>
      <c r="E82" s="11">
        <v>5186.3999999999996</v>
      </c>
      <c r="F82" s="36">
        <f t="shared" si="6"/>
        <v>95.578939608941624</v>
      </c>
      <c r="G82" s="43">
        <f t="shared" si="5"/>
        <v>91.451544646635625</v>
      </c>
      <c r="H82" s="1"/>
      <c r="I82" s="1"/>
      <c r="J82" s="1"/>
      <c r="K82" s="1"/>
    </row>
    <row r="83" spans="1:11" s="37" customFormat="1">
      <c r="A83" s="41" t="s">
        <v>87</v>
      </c>
      <c r="B83" s="28" t="s">
        <v>88</v>
      </c>
      <c r="C83" s="39">
        <v>0</v>
      </c>
      <c r="D83" s="11">
        <v>0</v>
      </c>
      <c r="E83" s="11">
        <v>0</v>
      </c>
      <c r="F83" s="36" t="e">
        <f t="shared" si="6"/>
        <v>#DIV/0!</v>
      </c>
      <c r="G83" s="43" t="e">
        <f t="shared" si="5"/>
        <v>#DIV/0!</v>
      </c>
      <c r="H83" s="1"/>
      <c r="I83" s="1"/>
      <c r="J83" s="1"/>
      <c r="K83" s="1"/>
    </row>
    <row r="84" spans="1:11" s="37" customFormat="1">
      <c r="A84" s="33" t="s">
        <v>89</v>
      </c>
      <c r="B84" s="23" t="s">
        <v>90</v>
      </c>
      <c r="C84" s="38">
        <f>C85</f>
        <v>620</v>
      </c>
      <c r="D84" s="38">
        <f>D85</f>
        <v>829.3</v>
      </c>
      <c r="E84" s="38">
        <f>E85</f>
        <v>829.3</v>
      </c>
      <c r="F84" s="24">
        <f t="shared" si="6"/>
        <v>100</v>
      </c>
      <c r="G84" s="18">
        <f t="shared" si="5"/>
        <v>133.75806451612902</v>
      </c>
      <c r="H84" s="1"/>
      <c r="I84" s="1"/>
      <c r="J84" s="1"/>
      <c r="K84" s="1"/>
    </row>
    <row r="85" spans="1:11" s="37" customFormat="1">
      <c r="A85" s="41" t="s">
        <v>91</v>
      </c>
      <c r="B85" s="28" t="s">
        <v>92</v>
      </c>
      <c r="C85" s="39">
        <v>620</v>
      </c>
      <c r="D85" s="11">
        <v>829.3</v>
      </c>
      <c r="E85" s="11">
        <v>829.3</v>
      </c>
      <c r="F85" s="36">
        <f t="shared" si="6"/>
        <v>100</v>
      </c>
      <c r="G85" s="43">
        <f t="shared" si="5"/>
        <v>133.75806451612902</v>
      </c>
      <c r="H85" s="1"/>
      <c r="I85" s="1"/>
      <c r="J85" s="1"/>
      <c r="K85" s="1"/>
    </row>
    <row r="86" spans="1:11" s="37" customFormat="1" ht="22.5">
      <c r="A86" s="33" t="s">
        <v>93</v>
      </c>
      <c r="B86" s="23" t="s">
        <v>94</v>
      </c>
      <c r="C86" s="10">
        <v>3</v>
      </c>
      <c r="D86" s="10">
        <f>D87</f>
        <v>7</v>
      </c>
      <c r="E86" s="10">
        <v>6.4</v>
      </c>
      <c r="F86" s="24">
        <f>E86/D86*100</f>
        <v>91.428571428571431</v>
      </c>
      <c r="G86" s="18">
        <v>0</v>
      </c>
      <c r="H86" s="1"/>
      <c r="I86" s="1"/>
      <c r="J86" s="1"/>
      <c r="K86" s="1"/>
    </row>
    <row r="87" spans="1:11" s="37" customFormat="1" ht="22.5">
      <c r="A87" s="41" t="s">
        <v>95</v>
      </c>
      <c r="B87" s="28" t="s">
        <v>96</v>
      </c>
      <c r="C87" s="38">
        <v>3</v>
      </c>
      <c r="D87" s="11">
        <v>7</v>
      </c>
      <c r="E87" s="11">
        <v>6.4</v>
      </c>
      <c r="F87" s="36">
        <f t="shared" si="6"/>
        <v>91.428571428571431</v>
      </c>
      <c r="G87" s="43">
        <v>0</v>
      </c>
      <c r="H87" s="1"/>
      <c r="I87" s="1"/>
      <c r="J87" s="1"/>
      <c r="K87" s="1"/>
    </row>
    <row r="88" spans="1:11" ht="22.5">
      <c r="A88" s="33" t="s">
        <v>40</v>
      </c>
      <c r="B88" s="23" t="s">
        <v>28</v>
      </c>
      <c r="C88" s="38">
        <f>SUM(C89:C90)</f>
        <v>1308.3</v>
      </c>
      <c r="D88" s="38">
        <f>SUM(D89:D90)</f>
        <v>527.79999999999995</v>
      </c>
      <c r="E88" s="38">
        <f>SUM(E89:E90)</f>
        <v>527.79999999999995</v>
      </c>
      <c r="F88" s="24">
        <f t="shared" si="6"/>
        <v>100</v>
      </c>
      <c r="G88" s="18">
        <f t="shared" si="5"/>
        <v>40.34242910647405</v>
      </c>
    </row>
    <row r="89" spans="1:11">
      <c r="A89" s="34" t="s">
        <v>97</v>
      </c>
      <c r="B89" s="35" t="s">
        <v>98</v>
      </c>
      <c r="C89" s="39">
        <v>886.8</v>
      </c>
      <c r="D89" s="11">
        <v>527.79999999999995</v>
      </c>
      <c r="E89" s="11">
        <v>527.79999999999995</v>
      </c>
      <c r="F89" s="36">
        <f t="shared" si="6"/>
        <v>100</v>
      </c>
      <c r="G89" s="43">
        <f t="shared" si="5"/>
        <v>59.517365809652681</v>
      </c>
    </row>
    <row r="90" spans="1:11" s="37" customFormat="1" ht="22.5">
      <c r="A90" s="34" t="s">
        <v>45</v>
      </c>
      <c r="B90" s="28" t="s">
        <v>99</v>
      </c>
      <c r="C90" s="39">
        <v>421.5</v>
      </c>
      <c r="D90" s="11">
        <v>0</v>
      </c>
      <c r="E90" s="11">
        <v>0</v>
      </c>
      <c r="F90" s="36" t="e">
        <f t="shared" si="6"/>
        <v>#DIV/0!</v>
      </c>
      <c r="G90" s="43">
        <f t="shared" si="5"/>
        <v>0</v>
      </c>
      <c r="H90" s="1"/>
      <c r="I90" s="1"/>
      <c r="J90" s="1"/>
      <c r="K90" s="1"/>
    </row>
    <row r="91" spans="1:11">
      <c r="A91" s="16"/>
      <c r="B91" s="23" t="s">
        <v>27</v>
      </c>
      <c r="C91" s="42">
        <f>C51+ C58+C60+C65+C68+C74+C77+C81+C84+C86+C88</f>
        <v>229933.1</v>
      </c>
      <c r="D91" s="42">
        <f>D51+ D58+D60+D65+D68+D74+D77+D81+D84+D86+D88</f>
        <v>311780.79999999993</v>
      </c>
      <c r="E91" s="42">
        <f>E51+ E58+E60+E65+E68+E74+E77+E81+E84+E86+E88</f>
        <v>304784.2</v>
      </c>
      <c r="F91" s="24">
        <f t="shared" si="6"/>
        <v>97.755923392332079</v>
      </c>
      <c r="G91" s="18">
        <f t="shared" si="5"/>
        <v>132.553425322409</v>
      </c>
    </row>
    <row r="92" spans="1:11" ht="22.5">
      <c r="A92" s="16"/>
      <c r="B92" s="23" t="s">
        <v>20</v>
      </c>
      <c r="C92" s="10">
        <f>C49-C91</f>
        <v>4724.1999999999825</v>
      </c>
      <c r="D92" s="10">
        <f>D49-D91</f>
        <v>-11907.29999999993</v>
      </c>
      <c r="E92" s="10">
        <f>E49-E91</f>
        <v>-3238.6000000000349</v>
      </c>
      <c r="F92" s="24">
        <f t="shared" si="6"/>
        <v>27.198441292316932</v>
      </c>
      <c r="G92" s="18">
        <f t="shared" si="5"/>
        <v>-68.553405867661127</v>
      </c>
    </row>
    <row r="93" spans="1:11">
      <c r="A93" s="16"/>
      <c r="B93" s="66" t="s">
        <v>29</v>
      </c>
      <c r="C93" s="66"/>
      <c r="D93" s="66"/>
      <c r="E93" s="66"/>
      <c r="F93" s="66"/>
      <c r="G93" s="14"/>
    </row>
    <row r="94" spans="1:11">
      <c r="A94" s="16"/>
      <c r="B94" s="47" t="s">
        <v>119</v>
      </c>
      <c r="C94" s="46">
        <v>-4724.2</v>
      </c>
      <c r="D94" s="48">
        <v>11907.3</v>
      </c>
      <c r="E94" s="48">
        <v>3238.6</v>
      </c>
      <c r="F94" s="46"/>
      <c r="G94" s="46"/>
    </row>
    <row r="95" spans="1:11" s="4" customFormat="1" ht="22.5">
      <c r="A95" s="27"/>
      <c r="B95" s="25" t="s">
        <v>21</v>
      </c>
      <c r="C95" s="25"/>
      <c r="D95" s="12"/>
      <c r="E95" s="12"/>
      <c r="F95" s="26"/>
      <c r="G95" s="26"/>
      <c r="H95" s="1"/>
      <c r="I95" s="1"/>
      <c r="J95" s="1"/>
      <c r="K95" s="1"/>
    </row>
    <row r="96" spans="1:11" s="4" customFormat="1" ht="22.5">
      <c r="A96" s="27"/>
      <c r="B96" s="28" t="s">
        <v>22</v>
      </c>
      <c r="C96" s="74">
        <v>2000</v>
      </c>
      <c r="D96" s="12">
        <v>2000</v>
      </c>
      <c r="E96" s="12">
        <v>2000</v>
      </c>
      <c r="F96" s="26"/>
      <c r="G96" s="26"/>
      <c r="H96" s="1"/>
      <c r="I96" s="1"/>
      <c r="J96" s="1"/>
      <c r="K96" s="1"/>
    </row>
    <row r="97" spans="1:11" ht="36.75" customHeight="1">
      <c r="A97" s="16"/>
      <c r="B97" s="28" t="s">
        <v>162</v>
      </c>
      <c r="C97" s="28"/>
      <c r="D97" s="12">
        <v>5000</v>
      </c>
      <c r="E97" s="12">
        <v>5000</v>
      </c>
      <c r="F97" s="26"/>
      <c r="G97" s="26"/>
    </row>
    <row r="98" spans="1:11" s="4" customFormat="1" ht="33.75">
      <c r="A98" s="27"/>
      <c r="B98" s="28" t="s">
        <v>163</v>
      </c>
      <c r="C98" s="25"/>
      <c r="D98" s="12">
        <v>-3000</v>
      </c>
      <c r="E98" s="12">
        <v>-3000</v>
      </c>
      <c r="F98" s="26"/>
      <c r="G98" s="26"/>
      <c r="H98" s="1"/>
      <c r="I98" s="1"/>
      <c r="J98" s="1"/>
      <c r="K98" s="1"/>
    </row>
    <row r="99" spans="1:11" s="4" customFormat="1" ht="22.5">
      <c r="A99" s="27"/>
      <c r="B99" s="25" t="s">
        <v>2</v>
      </c>
      <c r="C99" s="12">
        <v>-6724.2</v>
      </c>
      <c r="D99" s="4">
        <v>9907.2999999999993</v>
      </c>
      <c r="E99" s="12">
        <v>1238.5999999999999</v>
      </c>
      <c r="F99" s="26"/>
      <c r="G99" s="26"/>
      <c r="H99" s="1"/>
      <c r="I99" s="1"/>
      <c r="J99" s="1"/>
      <c r="K99" s="1"/>
    </row>
    <row r="100" spans="1:11">
      <c r="A100" s="16"/>
      <c r="B100" s="23" t="s">
        <v>27</v>
      </c>
      <c r="C100" s="10">
        <f>SUM(C95:C99)</f>
        <v>-4724.2</v>
      </c>
      <c r="D100" s="10">
        <v>11907.3</v>
      </c>
      <c r="E100" s="10">
        <v>3238.6</v>
      </c>
      <c r="F100" s="24"/>
      <c r="G100" s="24"/>
    </row>
    <row r="101" spans="1:11" ht="45" customHeight="1">
      <c r="A101" s="60" t="s">
        <v>124</v>
      </c>
      <c r="B101" s="61"/>
      <c r="C101" s="61"/>
      <c r="D101" s="61"/>
      <c r="E101" s="61"/>
      <c r="F101" s="61"/>
      <c r="G101" s="61"/>
    </row>
  </sheetData>
  <mergeCells count="19">
    <mergeCell ref="A1:G1"/>
    <mergeCell ref="A3:B3"/>
    <mergeCell ref="C3:E3"/>
    <mergeCell ref="F3:G3"/>
    <mergeCell ref="A4:B4"/>
    <mergeCell ref="A6:B6"/>
    <mergeCell ref="A2:G2"/>
    <mergeCell ref="A101:G101"/>
    <mergeCell ref="C4:E4"/>
    <mergeCell ref="C5:E5"/>
    <mergeCell ref="C6:E6"/>
    <mergeCell ref="F6:G6"/>
    <mergeCell ref="F5:G5"/>
    <mergeCell ref="F4:G4"/>
    <mergeCell ref="B13:F13"/>
    <mergeCell ref="B50:F50"/>
    <mergeCell ref="B93:F93"/>
    <mergeCell ref="A7:G10"/>
    <mergeCell ref="A5:B5"/>
  </mergeCells>
  <printOptions horizontalCentered="1"/>
  <pageMargins left="0.59055118110236227" right="0.39370078740157483" top="0.55118110236220474" bottom="0.59055118110236227" header="0.59055118110236227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подпись</vt:lpstr>
      <vt:lpstr>'на подпись'!Заголовки_для_печати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FinAdmin</dc:creator>
  <cp:lastModifiedBy>1</cp:lastModifiedBy>
  <cp:lastPrinted>2019-07-19T12:04:30Z</cp:lastPrinted>
  <dcterms:created xsi:type="dcterms:W3CDTF">2009-04-17T07:03:32Z</dcterms:created>
  <dcterms:modified xsi:type="dcterms:W3CDTF">2020-03-27T10:35:06Z</dcterms:modified>
</cp:coreProperties>
</file>